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ichalmicek/Desktop/Shell/excel podklady/"/>
    </mc:Choice>
  </mc:AlternateContent>
  <xr:revisionPtr revIDLastSave="0" documentId="13_ncr:1_{D5B39622-801D-7A4A-A0C1-CAD05F5083C2}" xr6:coauthVersionLast="47" xr6:coauthVersionMax="47" xr10:uidLastSave="{00000000-0000-0000-0000-000000000000}"/>
  <bookViews>
    <workbookView xWindow="0" yWindow="660" windowWidth="30240" windowHeight="17760" activeTab="4" xr2:uid="{00000000-000D-0000-FFFF-FFFF00000000}"/>
  </bookViews>
  <sheets>
    <sheet name="Zadání" sheetId="1" r:id="rId1"/>
    <sheet name="Směny" sheetId="2" r:id="rId2"/>
    <sheet name="Obchod" sheetId="3" r:id="rId3"/>
    <sheet name="Události" sheetId="4" r:id="rId4"/>
    <sheet name="Pro lektor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5" l="1"/>
  <c r="B9" i="5"/>
  <c r="B10" i="5" s="1"/>
  <c r="B11" i="5" s="1"/>
  <c r="B8" i="5"/>
  <c r="M19" i="3"/>
  <c r="L19" i="3"/>
  <c r="L18" i="3"/>
  <c r="M18" i="3" s="1"/>
  <c r="L17" i="3"/>
  <c r="M17" i="3" s="1"/>
  <c r="L16" i="3"/>
  <c r="M16" i="3" s="1"/>
  <c r="L15" i="3"/>
  <c r="M15" i="3" s="1"/>
  <c r="L14" i="3"/>
  <c r="M14" i="3" s="1"/>
  <c r="M13" i="3"/>
  <c r="L13" i="3"/>
  <c r="L12" i="3"/>
  <c r="M12" i="3" s="1"/>
  <c r="L11" i="3"/>
  <c r="M11" i="3" s="1"/>
  <c r="L10" i="3"/>
  <c r="M10" i="3" s="1"/>
  <c r="L9" i="3"/>
  <c r="M9" i="3" s="1"/>
  <c r="L8" i="3"/>
  <c r="M8" i="3" s="1"/>
  <c r="M7" i="3"/>
  <c r="L7" i="3"/>
  <c r="L6" i="3"/>
  <c r="M6" i="3" s="1"/>
  <c r="J47" i="2"/>
  <c r="I47" i="2"/>
  <c r="K47" i="2" s="1"/>
  <c r="J46" i="2"/>
  <c r="I46" i="2"/>
  <c r="K46" i="2" s="1"/>
  <c r="J45" i="2"/>
  <c r="I45" i="2"/>
  <c r="K45" i="2" s="1"/>
  <c r="J44" i="2"/>
  <c r="I44" i="2"/>
  <c r="K44" i="2" s="1"/>
  <c r="J43" i="2"/>
  <c r="I43" i="2"/>
  <c r="K43" i="2" s="1"/>
  <c r="J42" i="2"/>
  <c r="I42" i="2"/>
  <c r="K42" i="2" s="1"/>
  <c r="J41" i="2"/>
  <c r="I41" i="2"/>
  <c r="K41" i="2" s="1"/>
  <c r="J40" i="2"/>
  <c r="I40" i="2"/>
  <c r="K40" i="2" s="1"/>
  <c r="J39" i="2"/>
  <c r="I39" i="2"/>
  <c r="K39" i="2" s="1"/>
  <c r="J38" i="2"/>
  <c r="I38" i="2"/>
  <c r="K38" i="2" s="1"/>
  <c r="J37" i="2"/>
  <c r="I37" i="2"/>
  <c r="K37" i="2" s="1"/>
  <c r="J36" i="2"/>
  <c r="I36" i="2"/>
  <c r="K36" i="2" s="1"/>
  <c r="J35" i="2"/>
  <c r="I35" i="2"/>
  <c r="K35" i="2" s="1"/>
  <c r="J34" i="2"/>
  <c r="I34" i="2"/>
  <c r="K34" i="2" s="1"/>
  <c r="J33" i="2"/>
  <c r="I33" i="2"/>
  <c r="K33" i="2" s="1"/>
  <c r="J32" i="2"/>
  <c r="I32" i="2"/>
  <c r="K32" i="2" s="1"/>
  <c r="J31" i="2"/>
  <c r="I31" i="2"/>
  <c r="K31" i="2" s="1"/>
  <c r="J30" i="2"/>
  <c r="I30" i="2"/>
  <c r="K30" i="2" s="1"/>
  <c r="J29" i="2"/>
  <c r="I29" i="2"/>
  <c r="K29" i="2" s="1"/>
  <c r="J28" i="2"/>
  <c r="I28" i="2"/>
  <c r="K28" i="2" s="1"/>
  <c r="J27" i="2"/>
  <c r="I27" i="2"/>
  <c r="K27" i="2" s="1"/>
  <c r="J26" i="2"/>
  <c r="I26" i="2"/>
  <c r="K26" i="2" s="1"/>
  <c r="J25" i="2"/>
  <c r="I25" i="2"/>
  <c r="K25" i="2" s="1"/>
  <c r="J24" i="2"/>
  <c r="I24" i="2"/>
  <c r="K24" i="2" s="1"/>
  <c r="J23" i="2"/>
  <c r="I23" i="2"/>
  <c r="K23" i="2" s="1"/>
  <c r="J22" i="2"/>
  <c r="I22" i="2"/>
  <c r="K22" i="2" s="1"/>
  <c r="J21" i="2"/>
  <c r="I21" i="2"/>
  <c r="K21" i="2" s="1"/>
  <c r="J20" i="2"/>
  <c r="I20" i="2"/>
  <c r="K20" i="2" s="1"/>
  <c r="J19" i="2"/>
  <c r="I19" i="2"/>
  <c r="K19" i="2" s="1"/>
  <c r="J18" i="2"/>
  <c r="I18" i="2"/>
  <c r="K18" i="2" s="1"/>
  <c r="J17" i="2"/>
  <c r="I17" i="2"/>
  <c r="K17" i="2" s="1"/>
  <c r="J16" i="2"/>
  <c r="I16" i="2"/>
  <c r="K16" i="2" s="1"/>
  <c r="J15" i="2"/>
  <c r="I15" i="2"/>
  <c r="K15" i="2" s="1"/>
  <c r="J14" i="2"/>
  <c r="I14" i="2"/>
  <c r="K14" i="2" s="1"/>
  <c r="J13" i="2"/>
  <c r="I13" i="2"/>
  <c r="K13" i="2" s="1"/>
  <c r="J12" i="2"/>
  <c r="I12" i="2"/>
  <c r="K12" i="2" s="1"/>
  <c r="J11" i="2"/>
  <c r="I11" i="2"/>
  <c r="K11" i="2" s="1"/>
  <c r="J10" i="2"/>
  <c r="I10" i="2"/>
  <c r="K10" i="2" s="1"/>
  <c r="J9" i="2"/>
  <c r="I9" i="2"/>
  <c r="K9" i="2" s="1"/>
  <c r="J8" i="2"/>
  <c r="I8" i="2"/>
  <c r="K8" i="2" s="1"/>
  <c r="J7" i="2"/>
  <c r="I7" i="2"/>
  <c r="K7" i="2" s="1"/>
  <c r="J6" i="2"/>
  <c r="I6" i="2"/>
  <c r="K6" i="2" s="1"/>
  <c r="B7" i="5" s="1"/>
</calcChain>
</file>

<file path=xl/sharedStrings.xml><?xml version="1.0" encoding="utf-8"?>
<sst xmlns="http://schemas.openxmlformats.org/spreadsheetml/2006/main" count="329" uniqueCount="119">
  <si>
    <t>Demo: denní provozní a manažerský report</t>
  </si>
  <si>
    <t>Téma</t>
  </si>
  <si>
    <t>Popis</t>
  </si>
  <si>
    <t>Data</t>
  </si>
  <si>
    <t>Vše je fiktivní. Stanice DEMO-01, 28. 9.–4. 10. 2026.</t>
  </si>
  <si>
    <t>Úkol 1</t>
  </si>
  <si>
    <t>Zmapujte vstupy, jednotky a chybějící data.</t>
  </si>
  <si>
    <t>Úkol 2</t>
  </si>
  <si>
    <t>Najděte 5 odchylek a navrhněte priority dalšího dne.</t>
  </si>
  <si>
    <t>Úkol 3</t>
  </si>
  <si>
    <t>Změňte skutečné pokrytí a ověřte přepočet mezer.</t>
  </si>
  <si>
    <t>Prompt pro AI</t>
  </si>
  <si>
    <t>Analyzuj listy Směny, Obchod a Události za 28. 9.–4. 10. 2026. List Pro lektora nepoužívej. Nejdříve popiš strukturu a chybějící údaje. Připrav 5 nejdůležitějších zjištění, každé s konkrétním ID a čísly. Porovnej potřebu, plán a skutečné pokrytí po rolích. Uveď hodinové mezery, tržby proti plánu a váženou dobu čekání. Odděl fakta, hypotézy a doporučení. Chybějící hodnotu nepovažuj za nulu. Nepočítej marži z tržeb a neodvozuj příčinnou souvislost. Navrhni 3 priority dalšího dne a co musí ověřit manažer. Pravidla pracovní doby nejsou dodána, proto jejich splnění nelze ověřit.</t>
  </si>
  <si>
    <t>Metoda směn</t>
  </si>
  <si>
    <t>Řádek = směna a role. Počty jsou průměrné ekvivalenty osob za 8 hodin. Role se nepřekrývají.</t>
  </si>
  <si>
    <t>Hodiny</t>
  </si>
  <si>
    <t>Jde o hodiny pokrytí role, nikoli placené hodiny zaměstnanců. Přestávky a odpočinek nelze z tohoto souboru posoudit.</t>
  </si>
  <si>
    <t>Obchod</t>
  </si>
  <si>
    <t>Tržby jsou v Kč bez DPH. Obchod = káva + gastro; palivo je samostatné. Celkem lze sečíst obchod a palivo. Marže není dodána.</t>
  </si>
  <si>
    <t>Čekání</t>
  </si>
  <si>
    <t>Průměr čekání na jednu transakci ve směně. Pro souhrn vážit počtem transakcí.</t>
  </si>
  <si>
    <t>Pro lektora</t>
  </si>
  <si>
    <t>Obsahuje odpovědi. Pro slepý test AI tento list odstraňte z kopie sešitu.</t>
  </si>
  <si>
    <t>Pokrytí směn a rolí</t>
  </si>
  <si>
    <t>ID směny</t>
  </si>
  <si>
    <t>Datum</t>
  </si>
  <si>
    <t>Směna</t>
  </si>
  <si>
    <t>Role</t>
  </si>
  <si>
    <t>Délka h</t>
  </si>
  <si>
    <t>Potřeba osob</t>
  </si>
  <si>
    <t>Plán osob</t>
  </si>
  <si>
    <t>Skutečnost osob</t>
  </si>
  <si>
    <t>Potřeba h</t>
  </si>
  <si>
    <t>Skutečnost h</t>
  </si>
  <si>
    <t>Mezera h</t>
  </si>
  <si>
    <t>S01</t>
  </si>
  <si>
    <t>2026-09-28</t>
  </si>
  <si>
    <t>06–14</t>
  </si>
  <si>
    <t>Vedoucí</t>
  </si>
  <si>
    <t>Pokladna</t>
  </si>
  <si>
    <t>Gastro</t>
  </si>
  <si>
    <t>S02</t>
  </si>
  <si>
    <t>14–22</t>
  </si>
  <si>
    <t>S03</t>
  </si>
  <si>
    <t>2026-09-29</t>
  </si>
  <si>
    <t>S04</t>
  </si>
  <si>
    <t>S05</t>
  </si>
  <si>
    <t>2026-09-30</t>
  </si>
  <si>
    <t>S06</t>
  </si>
  <si>
    <t>S07</t>
  </si>
  <si>
    <t>2026-10-01</t>
  </si>
  <si>
    <t>S08</t>
  </si>
  <si>
    <t>S09</t>
  </si>
  <si>
    <t>2026-10-02</t>
  </si>
  <si>
    <t>S10</t>
  </si>
  <si>
    <t>S11</t>
  </si>
  <si>
    <t>2026-10-03</t>
  </si>
  <si>
    <t>S12</t>
  </si>
  <si>
    <t>S13</t>
  </si>
  <si>
    <t>2026-10-04</t>
  </si>
  <si>
    <t>S14</t>
  </si>
  <si>
    <t>Obchodní výsledky po směnách</t>
  </si>
  <si>
    <t>Obchod plán Kč</t>
  </si>
  <si>
    <t>Obchod skuteč. Kč</t>
  </si>
  <si>
    <t>Káva Kč</t>
  </si>
  <si>
    <t>Gastro Kč</t>
  </si>
  <si>
    <t>Palivo Kč</t>
  </si>
  <si>
    <t>Transakce počet</t>
  </si>
  <si>
    <t>Čekání min</t>
  </si>
  <si>
    <t>Reklamace počet</t>
  </si>
  <si>
    <t>Odchylka Kč</t>
  </si>
  <si>
    <t>Odchylka %</t>
  </si>
  <si>
    <t>Provozní události</t>
  </si>
  <si>
    <t>ID události</t>
  </si>
  <si>
    <t>Čas</t>
  </si>
  <si>
    <t>Typ</t>
  </si>
  <si>
    <t>Stav</t>
  </si>
  <si>
    <t>Odpovědnost</t>
  </si>
  <si>
    <t>U01</t>
  </si>
  <si>
    <t>07:00–11:00</t>
  </si>
  <si>
    <t>Výpadek pracovníka</t>
  </si>
  <si>
    <t>Náhradník nastoupil v 11:00. Mezera pokrytí 4 hodiny.</t>
  </si>
  <si>
    <t>Vyřešeno</t>
  </si>
  <si>
    <t>Vedoucí směny</t>
  </si>
  <si>
    <t>U02</t>
  </si>
  <si>
    <t>14:00–22:00</t>
  </si>
  <si>
    <t>Role nebyla nahrazena. Dopad na tržby není prokázaný.</t>
  </si>
  <si>
    <t>K prověření</t>
  </si>
  <si>
    <t>Manažer</t>
  </si>
  <si>
    <t>U03</t>
  </si>
  <si>
    <t>16:00–18:00</t>
  </si>
  <si>
    <t>Výpadek kávovaru</t>
  </si>
  <si>
    <t>Dvě hodiny omezená nabídka; souběh s personálním výpadkem.</t>
  </si>
  <si>
    <t>Servis</t>
  </si>
  <si>
    <t>U04</t>
  </si>
  <si>
    <t>Chybějící údaj</t>
  </si>
  <si>
    <t>Počet reklamací není zapsán; prázdná buňka není nula.</t>
  </si>
  <si>
    <t>Doplnit</t>
  </si>
  <si>
    <t>U05</t>
  </si>
  <si>
    <t>06:00–10:00</t>
  </si>
  <si>
    <t>Mezera vedoucí role</t>
  </si>
  <si>
    <t>Zástupce převzal roli v 10:00.</t>
  </si>
  <si>
    <t>Kontrola výsledků a scénáře</t>
  </si>
  <si>
    <t>Kontrola</t>
  </si>
  <si>
    <t>Očekávaný výsledek / interpretace</t>
  </si>
  <si>
    <t>Pokrytí</t>
  </si>
  <si>
    <t>3 směny mají mezeru: S05 pokladna 4 h, S10 gastro 8 h, S13 vedoucí 4 h. Součet níže.</t>
  </si>
  <si>
    <t>Mezera hodin</t>
  </si>
  <si>
    <t>Obchod skutečnost Kč</t>
  </si>
  <si>
    <t>Čekání vážené min</t>
  </si>
  <si>
    <t>Kritická směna</t>
  </si>
  <si>
    <t>S10: obchod −6 000 Kč, čekání 7,4 min. Události U02 a U03; příčinu nelze izolovat.</t>
  </si>
  <si>
    <t>S12 reklamace: neznámé. Součet zapsaných reklamací není úplný počet za týden.</t>
  </si>
  <si>
    <t>Vazba dat</t>
  </si>
  <si>
    <t>Spojujte přes ID směny; Směny má 3 role na ID. Neopakujte obchodní tržby za každou roli.</t>
  </si>
  <si>
    <t>Scénář</t>
  </si>
  <si>
    <t>Směny H19: změna z 1,5 na 2 odstraní mezeru S05. Celková mezera klesne z 16 na 12 h.</t>
  </si>
  <si>
    <t>Kontrola závěrů</t>
  </si>
  <si>
    <t>Nezaměňte korelaci s příčinou; nevypočítejte marži ani právní soulad bez vstupů.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</si>
</sst>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.0%"/>
  </numFmts>
  <fonts count="5">
    <font>
      <sz val="11"/>
      <name val="Carlito"/>
    </font>
    <font>
      <b/>
      <sz val="16"/>
      <color rgb="FFD71920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242424"/>
      </patternFill>
    </fill>
    <fill>
      <patternFill patternType="solid">
        <fgColor rgb="FFFFF7CC"/>
      </patternFill>
    </fill>
    <fill>
      <patternFill patternType="solid">
        <fgColor rgb="FFFFFFFF"/>
      </patternFill>
    </fill>
    <fill>
      <patternFill patternType="solid">
        <fgColor rgb="FFFFF8D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1" applyFont="1"/>
    <xf numFmtId="0" fontId="3" fillId="2" borderId="0" xfId="1" applyFont="1" applyFill="1" applyAlignment="1">
      <alignment vertical="center" wrapText="1"/>
    </xf>
    <xf numFmtId="0" fontId="2" fillId="0" borderId="0" xfId="1" applyFont="1" applyAlignment="1">
      <alignment vertical="center"/>
    </xf>
    <xf numFmtId="165" fontId="2" fillId="3" borderId="0" xfId="1" applyNumberFormat="1" applyFont="1" applyFill="1" applyAlignment="1">
      <alignment vertical="center"/>
    </xf>
    <xf numFmtId="0" fontId="2" fillId="4" borderId="0" xfId="1" applyFont="1" applyFill="1" applyAlignment="1">
      <alignment vertical="center"/>
    </xf>
    <xf numFmtId="164" fontId="2" fillId="4" borderId="0" xfId="1" applyNumberFormat="1" applyFont="1" applyFill="1" applyAlignment="1">
      <alignment vertical="center"/>
    </xf>
    <xf numFmtId="165" fontId="2" fillId="4" borderId="0" xfId="1" applyNumberFormat="1" applyFont="1" applyFill="1" applyAlignment="1">
      <alignment vertical="center"/>
    </xf>
    <xf numFmtId="0" fontId="2" fillId="5" borderId="0" xfId="1" applyFont="1" applyFill="1" applyAlignment="1">
      <alignment vertical="center"/>
    </xf>
    <xf numFmtId="164" fontId="2" fillId="5" borderId="0" xfId="1" applyNumberFormat="1" applyFont="1" applyFill="1" applyAlignment="1">
      <alignment vertical="center"/>
    </xf>
    <xf numFmtId="165" fontId="2" fillId="5" borderId="0" xfId="1" applyNumberFormat="1" applyFont="1" applyFill="1" applyAlignment="1">
      <alignment vertical="center"/>
    </xf>
    <xf numFmtId="3" fontId="2" fillId="4" borderId="0" xfId="1" applyNumberFormat="1" applyFont="1" applyFill="1" applyAlignment="1">
      <alignment vertical="center"/>
    </xf>
    <xf numFmtId="166" fontId="2" fillId="4" borderId="0" xfId="1" applyNumberFormat="1" applyFont="1" applyFill="1" applyAlignment="1">
      <alignment vertical="center"/>
    </xf>
    <xf numFmtId="3" fontId="2" fillId="5" borderId="0" xfId="1" applyNumberFormat="1" applyFont="1" applyFill="1" applyAlignment="1">
      <alignment vertical="center"/>
    </xf>
    <xf numFmtId="166" fontId="2" fillId="5" borderId="0" xfId="1" applyNumberFormat="1" applyFont="1" applyFill="1" applyAlignment="1">
      <alignment vertical="center"/>
    </xf>
    <xf numFmtId="0" fontId="2" fillId="0" borderId="0" xfId="1" applyFont="1" applyAlignment="1">
      <alignment vertical="center" wrapText="1"/>
    </xf>
    <xf numFmtId="0" fontId="2" fillId="4" borderId="0" xfId="1" applyFont="1" applyFill="1" applyAlignment="1">
      <alignment vertical="center" wrapText="1"/>
    </xf>
    <xf numFmtId="0" fontId="2" fillId="5" borderId="0" xfId="1" applyFont="1" applyFill="1" applyAlignment="1">
      <alignment vertical="center" wrapText="1"/>
    </xf>
    <xf numFmtId="166" fontId="2" fillId="0" borderId="0" xfId="1" applyNumberFormat="1" applyFont="1" applyAlignment="1">
      <alignment vertical="center" wrapText="1"/>
    </xf>
    <xf numFmtId="2" fontId="2" fillId="0" borderId="0" xfId="1" applyNumberFormat="1" applyFont="1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2">
    <dxf>
      <fill>
        <patternFill patternType="solid">
          <bgColor rgb="FFFDE3E3"/>
        </patternFill>
      </fill>
    </dxf>
    <dxf>
      <font>
        <b/>
        <color rgb="FFA50E16"/>
      </font>
      <fill>
        <patternFill patternType="solid">
          <bgColor rgb="FFFDE3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iftCoverage" displayName="ShiftCoverage" ref="A5:K47" totalsRowShown="0">
  <tableColumns count="11">
    <tableColumn id="1" xr3:uid="{00000000-0010-0000-0000-000001000000}" name="ID směny"/>
    <tableColumn id="2" xr3:uid="{00000000-0010-0000-0000-000002000000}" name="Datum"/>
    <tableColumn id="3" xr3:uid="{00000000-0010-0000-0000-000003000000}" name="Směna"/>
    <tableColumn id="4" xr3:uid="{00000000-0010-0000-0000-000004000000}" name="Role"/>
    <tableColumn id="5" xr3:uid="{00000000-0010-0000-0000-000005000000}" name="Délka h"/>
    <tableColumn id="6" xr3:uid="{00000000-0010-0000-0000-000006000000}" name="Potřeba osob"/>
    <tableColumn id="7" xr3:uid="{00000000-0010-0000-0000-000007000000}" name="Plán osob"/>
    <tableColumn id="8" xr3:uid="{00000000-0010-0000-0000-000008000000}" name="Skutečnost osob"/>
    <tableColumn id="9" xr3:uid="{00000000-0010-0000-0000-000009000000}" name="Potřeba h"/>
    <tableColumn id="10" xr3:uid="{00000000-0010-0000-0000-00000A000000}" name="Skutečnost h"/>
    <tableColumn id="11" xr3:uid="{00000000-0010-0000-0000-00000B000000}" name="Mezera h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radeResults" displayName="TradeResults" ref="A5:M19" totalsRowShown="0">
  <tableColumns count="13">
    <tableColumn id="1" xr3:uid="{00000000-0010-0000-0100-000001000000}" name="ID směny"/>
    <tableColumn id="2" xr3:uid="{00000000-0010-0000-0100-000002000000}" name="Datum"/>
    <tableColumn id="3" xr3:uid="{00000000-0010-0000-0100-000003000000}" name="Směna"/>
    <tableColumn id="4" xr3:uid="{00000000-0010-0000-0100-000004000000}" name="Obchod plán Kč"/>
    <tableColumn id="5" xr3:uid="{00000000-0010-0000-0100-000005000000}" name="Obchod skuteč. Kč"/>
    <tableColumn id="6" xr3:uid="{00000000-0010-0000-0100-000006000000}" name="Káva Kč"/>
    <tableColumn id="7" xr3:uid="{00000000-0010-0000-0100-000007000000}" name="Gastro Kč"/>
    <tableColumn id="8" xr3:uid="{00000000-0010-0000-0100-000008000000}" name="Palivo Kč"/>
    <tableColumn id="9" xr3:uid="{00000000-0010-0000-0100-000009000000}" name="Transakce počet"/>
    <tableColumn id="10" xr3:uid="{00000000-0010-0000-0100-00000A000000}" name="Čekání min"/>
    <tableColumn id="11" xr3:uid="{00000000-0010-0000-0100-00000B000000}" name="Reklamace počet"/>
    <tableColumn id="12" xr3:uid="{00000000-0010-0000-0100-00000C000000}" name="Odchylka Kč"/>
    <tableColumn id="13" xr3:uid="{00000000-0010-0000-0100-00000D000000}" name="Odchylka %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OperationsEvents" displayName="OperationsEvents" ref="A5:H10" totalsRowShown="0">
  <tableColumns count="8">
    <tableColumn id="1" xr3:uid="{00000000-0010-0000-0200-000001000000}" name="ID události"/>
    <tableColumn id="2" xr3:uid="{00000000-0010-0000-0200-000002000000}" name="ID směny"/>
    <tableColumn id="3" xr3:uid="{00000000-0010-0000-0200-000003000000}" name="Čas"/>
    <tableColumn id="4" xr3:uid="{00000000-0010-0000-0200-000004000000}" name="Role"/>
    <tableColumn id="5" xr3:uid="{00000000-0010-0000-0200-000005000000}" name="Typ"/>
    <tableColumn id="6" xr3:uid="{00000000-0010-0000-0200-000006000000}" name="Popis"/>
    <tableColumn id="7" xr3:uid="{00000000-0010-0000-0200-000007000000}" name="Stav"/>
    <tableColumn id="8" xr3:uid="{00000000-0010-0000-0200-000008000000}" name="Odpovědno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5"/>
  <sheetViews>
    <sheetView showGridLines="0" zoomScale="150" workbookViewId="0">
      <pane ySplit="5" topLeftCell="A11" activePane="bottomLeft" state="frozen"/>
      <selection pane="bottomLeft" activeCell="A11" sqref="A11"/>
    </sheetView>
  </sheetViews>
  <sheetFormatPr baseColWidth="10" defaultColWidth="8.83203125" defaultRowHeight="14"/>
  <cols>
    <col min="1" max="1" width="22" customWidth="1"/>
    <col min="2" max="2" width="110" customWidth="1"/>
  </cols>
  <sheetData>
    <row r="2" spans="1:2" ht="20">
      <c r="A2" s="1" t="s">
        <v>0</v>
      </c>
    </row>
    <row r="5" spans="1:2" ht="42" customHeight="1">
      <c r="A5" s="2" t="s">
        <v>1</v>
      </c>
      <c r="B5" s="2" t="s">
        <v>2</v>
      </c>
    </row>
    <row r="6" spans="1:2" ht="26" customHeight="1">
      <c r="A6" s="3" t="s">
        <v>3</v>
      </c>
      <c r="B6" s="15" t="s">
        <v>4</v>
      </c>
    </row>
    <row r="7" spans="1:2" ht="26" customHeight="1">
      <c r="A7" s="3" t="s">
        <v>5</v>
      </c>
      <c r="B7" s="15" t="s">
        <v>6</v>
      </c>
    </row>
    <row r="8" spans="1:2" ht="26" customHeight="1">
      <c r="A8" s="3" t="s">
        <v>7</v>
      </c>
      <c r="B8" s="15" t="s">
        <v>8</v>
      </c>
    </row>
    <row r="9" spans="1:2" ht="26" customHeight="1">
      <c r="A9" s="3" t="s">
        <v>9</v>
      </c>
      <c r="B9" s="15" t="s">
        <v>10</v>
      </c>
    </row>
    <row r="10" spans="1:2" ht="155" customHeight="1">
      <c r="A10" s="3" t="s">
        <v>11</v>
      </c>
      <c r="B10" s="15" t="s">
        <v>12</v>
      </c>
    </row>
    <row r="11" spans="1:2" ht="58" customHeight="1">
      <c r="A11" s="3" t="s">
        <v>13</v>
      </c>
      <c r="B11" s="15" t="s">
        <v>14</v>
      </c>
    </row>
    <row r="12" spans="1:2" ht="58" customHeight="1">
      <c r="A12" s="3" t="s">
        <v>15</v>
      </c>
      <c r="B12" s="15" t="s">
        <v>16</v>
      </c>
    </row>
    <row r="13" spans="1:2" ht="58" customHeight="1">
      <c r="A13" s="3" t="s">
        <v>17</v>
      </c>
      <c r="B13" s="15" t="s">
        <v>18</v>
      </c>
    </row>
    <row r="14" spans="1:2" ht="58" customHeight="1">
      <c r="A14" s="3" t="s">
        <v>19</v>
      </c>
      <c r="B14" s="15" t="s">
        <v>20</v>
      </c>
    </row>
    <row r="15" spans="1:2" ht="58" customHeight="1">
      <c r="A15" s="3" t="s">
        <v>21</v>
      </c>
      <c r="B15" s="15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7"/>
  <sheetViews>
    <sheetView showGridLines="0" workbookViewId="0">
      <pane ySplit="5" topLeftCell="A23" activePane="bottomLeft" state="frozen"/>
      <selection pane="bottomLeft"/>
    </sheetView>
  </sheetViews>
  <sheetFormatPr baseColWidth="10" defaultColWidth="8.83203125" defaultRowHeight="14"/>
  <cols>
    <col min="1" max="1" width="13" customWidth="1"/>
    <col min="2" max="2" width="15" customWidth="1"/>
    <col min="3" max="3" width="13" customWidth="1"/>
    <col min="4" max="4" width="17" customWidth="1"/>
    <col min="5" max="5" width="13" customWidth="1"/>
    <col min="6" max="7" width="15" customWidth="1"/>
    <col min="8" max="8" width="18" customWidth="1"/>
    <col min="9" max="11" width="15" customWidth="1"/>
  </cols>
  <sheetData>
    <row r="2" spans="1:11" ht="20">
      <c r="A2" s="1" t="s">
        <v>23</v>
      </c>
    </row>
    <row r="5" spans="1:11" ht="42" customHeight="1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32</v>
      </c>
      <c r="J5" s="2" t="s">
        <v>33</v>
      </c>
      <c r="K5" s="2" t="s">
        <v>34</v>
      </c>
    </row>
    <row r="6" spans="1:11" ht="26" customHeight="1">
      <c r="A6" s="5" t="s">
        <v>35</v>
      </c>
      <c r="B6" s="6" t="s">
        <v>36</v>
      </c>
      <c r="C6" s="5" t="s">
        <v>37</v>
      </c>
      <c r="D6" s="5" t="s">
        <v>38</v>
      </c>
      <c r="E6" s="7">
        <v>8</v>
      </c>
      <c r="F6" s="4">
        <v>1</v>
      </c>
      <c r="G6" s="4">
        <v>1</v>
      </c>
      <c r="H6" s="4">
        <v>1</v>
      </c>
      <c r="I6" s="7">
        <f t="shared" ref="I6:I47" si="0">E6*F6</f>
        <v>8</v>
      </c>
      <c r="J6" s="7">
        <f t="shared" ref="J6:J47" si="1">E6*H6</f>
        <v>8</v>
      </c>
      <c r="K6" s="7">
        <f t="shared" ref="K6:K47" si="2">MAX(0,I6-J6)</f>
        <v>0</v>
      </c>
    </row>
    <row r="7" spans="1:11" ht="26" customHeight="1">
      <c r="A7" s="8" t="s">
        <v>35</v>
      </c>
      <c r="B7" s="9" t="s">
        <v>36</v>
      </c>
      <c r="C7" s="8" t="s">
        <v>37</v>
      </c>
      <c r="D7" s="8" t="s">
        <v>39</v>
      </c>
      <c r="E7" s="10">
        <v>8</v>
      </c>
      <c r="F7" s="4">
        <v>2</v>
      </c>
      <c r="G7" s="4">
        <v>2</v>
      </c>
      <c r="H7" s="4">
        <v>2</v>
      </c>
      <c r="I7" s="10">
        <f t="shared" si="0"/>
        <v>16</v>
      </c>
      <c r="J7" s="10">
        <f t="shared" si="1"/>
        <v>16</v>
      </c>
      <c r="K7" s="10">
        <f t="shared" si="2"/>
        <v>0</v>
      </c>
    </row>
    <row r="8" spans="1:11" ht="26" customHeight="1">
      <c r="A8" s="5" t="s">
        <v>35</v>
      </c>
      <c r="B8" s="6" t="s">
        <v>36</v>
      </c>
      <c r="C8" s="5" t="s">
        <v>37</v>
      </c>
      <c r="D8" s="5" t="s">
        <v>40</v>
      </c>
      <c r="E8" s="7">
        <v>8</v>
      </c>
      <c r="F8" s="4">
        <v>2</v>
      </c>
      <c r="G8" s="4">
        <v>2</v>
      </c>
      <c r="H8" s="4">
        <v>2</v>
      </c>
      <c r="I8" s="7">
        <f t="shared" si="0"/>
        <v>16</v>
      </c>
      <c r="J8" s="7">
        <f t="shared" si="1"/>
        <v>16</v>
      </c>
      <c r="K8" s="7">
        <f t="shared" si="2"/>
        <v>0</v>
      </c>
    </row>
    <row r="9" spans="1:11" ht="26" customHeight="1">
      <c r="A9" s="8" t="s">
        <v>41</v>
      </c>
      <c r="B9" s="9" t="s">
        <v>36</v>
      </c>
      <c r="C9" s="8" t="s">
        <v>42</v>
      </c>
      <c r="D9" s="8" t="s">
        <v>38</v>
      </c>
      <c r="E9" s="10">
        <v>8</v>
      </c>
      <c r="F9" s="4">
        <v>1</v>
      </c>
      <c r="G9" s="4">
        <v>1</v>
      </c>
      <c r="H9" s="4">
        <v>1</v>
      </c>
      <c r="I9" s="10">
        <f t="shared" si="0"/>
        <v>8</v>
      </c>
      <c r="J9" s="10">
        <f t="shared" si="1"/>
        <v>8</v>
      </c>
      <c r="K9" s="10">
        <f t="shared" si="2"/>
        <v>0</v>
      </c>
    </row>
    <row r="10" spans="1:11" ht="26" customHeight="1">
      <c r="A10" s="5" t="s">
        <v>41</v>
      </c>
      <c r="B10" s="6" t="s">
        <v>36</v>
      </c>
      <c r="C10" s="5" t="s">
        <v>42</v>
      </c>
      <c r="D10" s="5" t="s">
        <v>39</v>
      </c>
      <c r="E10" s="7">
        <v>8</v>
      </c>
      <c r="F10" s="4">
        <v>2</v>
      </c>
      <c r="G10" s="4">
        <v>2</v>
      </c>
      <c r="H10" s="4">
        <v>2</v>
      </c>
      <c r="I10" s="7">
        <f t="shared" si="0"/>
        <v>16</v>
      </c>
      <c r="J10" s="7">
        <f t="shared" si="1"/>
        <v>16</v>
      </c>
      <c r="K10" s="7">
        <f t="shared" si="2"/>
        <v>0</v>
      </c>
    </row>
    <row r="11" spans="1:11" ht="26" customHeight="1">
      <c r="A11" s="8" t="s">
        <v>41</v>
      </c>
      <c r="B11" s="9" t="s">
        <v>36</v>
      </c>
      <c r="C11" s="8" t="s">
        <v>42</v>
      </c>
      <c r="D11" s="8" t="s">
        <v>40</v>
      </c>
      <c r="E11" s="10">
        <v>8</v>
      </c>
      <c r="F11" s="4">
        <v>2</v>
      </c>
      <c r="G11" s="4">
        <v>2</v>
      </c>
      <c r="H11" s="4">
        <v>2</v>
      </c>
      <c r="I11" s="10">
        <f t="shared" si="0"/>
        <v>16</v>
      </c>
      <c r="J11" s="10">
        <f t="shared" si="1"/>
        <v>16</v>
      </c>
      <c r="K11" s="10">
        <f t="shared" si="2"/>
        <v>0</v>
      </c>
    </row>
    <row r="12" spans="1:11" ht="26" customHeight="1">
      <c r="A12" s="5" t="s">
        <v>43</v>
      </c>
      <c r="B12" s="6" t="s">
        <v>44</v>
      </c>
      <c r="C12" s="5" t="s">
        <v>37</v>
      </c>
      <c r="D12" s="5" t="s">
        <v>38</v>
      </c>
      <c r="E12" s="7">
        <v>8</v>
      </c>
      <c r="F12" s="4">
        <v>1</v>
      </c>
      <c r="G12" s="4">
        <v>1</v>
      </c>
      <c r="H12" s="4">
        <v>1</v>
      </c>
      <c r="I12" s="7">
        <f t="shared" si="0"/>
        <v>8</v>
      </c>
      <c r="J12" s="7">
        <f t="shared" si="1"/>
        <v>8</v>
      </c>
      <c r="K12" s="7">
        <f t="shared" si="2"/>
        <v>0</v>
      </c>
    </row>
    <row r="13" spans="1:11" ht="26" customHeight="1">
      <c r="A13" s="8" t="s">
        <v>43</v>
      </c>
      <c r="B13" s="9" t="s">
        <v>44</v>
      </c>
      <c r="C13" s="8" t="s">
        <v>37</v>
      </c>
      <c r="D13" s="8" t="s">
        <v>39</v>
      </c>
      <c r="E13" s="10">
        <v>8</v>
      </c>
      <c r="F13" s="4">
        <v>2</v>
      </c>
      <c r="G13" s="4">
        <v>2</v>
      </c>
      <c r="H13" s="4">
        <v>2</v>
      </c>
      <c r="I13" s="10">
        <f t="shared" si="0"/>
        <v>16</v>
      </c>
      <c r="J13" s="10">
        <f t="shared" si="1"/>
        <v>16</v>
      </c>
      <c r="K13" s="10">
        <f t="shared" si="2"/>
        <v>0</v>
      </c>
    </row>
    <row r="14" spans="1:11" ht="26" customHeight="1">
      <c r="A14" s="5" t="s">
        <v>43</v>
      </c>
      <c r="B14" s="6" t="s">
        <v>44</v>
      </c>
      <c r="C14" s="5" t="s">
        <v>37</v>
      </c>
      <c r="D14" s="5" t="s">
        <v>40</v>
      </c>
      <c r="E14" s="7">
        <v>8</v>
      </c>
      <c r="F14" s="4">
        <v>2</v>
      </c>
      <c r="G14" s="4">
        <v>2</v>
      </c>
      <c r="H14" s="4">
        <v>2</v>
      </c>
      <c r="I14" s="7">
        <f t="shared" si="0"/>
        <v>16</v>
      </c>
      <c r="J14" s="7">
        <f t="shared" si="1"/>
        <v>16</v>
      </c>
      <c r="K14" s="7">
        <f t="shared" si="2"/>
        <v>0</v>
      </c>
    </row>
    <row r="15" spans="1:11" ht="26" customHeight="1">
      <c r="A15" s="8" t="s">
        <v>45</v>
      </c>
      <c r="B15" s="9" t="s">
        <v>44</v>
      </c>
      <c r="C15" s="8" t="s">
        <v>42</v>
      </c>
      <c r="D15" s="8" t="s">
        <v>38</v>
      </c>
      <c r="E15" s="10">
        <v>8</v>
      </c>
      <c r="F15" s="4">
        <v>1</v>
      </c>
      <c r="G15" s="4">
        <v>1</v>
      </c>
      <c r="H15" s="4">
        <v>1</v>
      </c>
      <c r="I15" s="10">
        <f t="shared" si="0"/>
        <v>8</v>
      </c>
      <c r="J15" s="10">
        <f t="shared" si="1"/>
        <v>8</v>
      </c>
      <c r="K15" s="10">
        <f t="shared" si="2"/>
        <v>0</v>
      </c>
    </row>
    <row r="16" spans="1:11" ht="26" customHeight="1">
      <c r="A16" s="5" t="s">
        <v>45</v>
      </c>
      <c r="B16" s="6" t="s">
        <v>44</v>
      </c>
      <c r="C16" s="5" t="s">
        <v>42</v>
      </c>
      <c r="D16" s="5" t="s">
        <v>39</v>
      </c>
      <c r="E16" s="7">
        <v>8</v>
      </c>
      <c r="F16" s="4">
        <v>2</v>
      </c>
      <c r="G16" s="4">
        <v>2</v>
      </c>
      <c r="H16" s="4">
        <v>2</v>
      </c>
      <c r="I16" s="7">
        <f t="shared" si="0"/>
        <v>16</v>
      </c>
      <c r="J16" s="7">
        <f t="shared" si="1"/>
        <v>16</v>
      </c>
      <c r="K16" s="7">
        <f t="shared" si="2"/>
        <v>0</v>
      </c>
    </row>
    <row r="17" spans="1:11" ht="26" customHeight="1">
      <c r="A17" s="8" t="s">
        <v>45</v>
      </c>
      <c r="B17" s="9" t="s">
        <v>44</v>
      </c>
      <c r="C17" s="8" t="s">
        <v>42</v>
      </c>
      <c r="D17" s="8" t="s">
        <v>40</v>
      </c>
      <c r="E17" s="10">
        <v>8</v>
      </c>
      <c r="F17" s="4">
        <v>2</v>
      </c>
      <c r="G17" s="4">
        <v>2</v>
      </c>
      <c r="H17" s="4">
        <v>2</v>
      </c>
      <c r="I17" s="10">
        <f t="shared" si="0"/>
        <v>16</v>
      </c>
      <c r="J17" s="10">
        <f t="shared" si="1"/>
        <v>16</v>
      </c>
      <c r="K17" s="10">
        <f t="shared" si="2"/>
        <v>0</v>
      </c>
    </row>
    <row r="18" spans="1:11" ht="26" customHeight="1">
      <c r="A18" s="5" t="s">
        <v>46</v>
      </c>
      <c r="B18" s="6" t="s">
        <v>47</v>
      </c>
      <c r="C18" s="5" t="s">
        <v>37</v>
      </c>
      <c r="D18" s="5" t="s">
        <v>38</v>
      </c>
      <c r="E18" s="7">
        <v>8</v>
      </c>
      <c r="F18" s="4">
        <v>1</v>
      </c>
      <c r="G18" s="4">
        <v>1</v>
      </c>
      <c r="H18" s="4">
        <v>1</v>
      </c>
      <c r="I18" s="7">
        <f t="shared" si="0"/>
        <v>8</v>
      </c>
      <c r="J18" s="7">
        <f t="shared" si="1"/>
        <v>8</v>
      </c>
      <c r="K18" s="7">
        <f t="shared" si="2"/>
        <v>0</v>
      </c>
    </row>
    <row r="19" spans="1:11" ht="26" customHeight="1">
      <c r="A19" s="8" t="s">
        <v>46</v>
      </c>
      <c r="B19" s="9" t="s">
        <v>47</v>
      </c>
      <c r="C19" s="8" t="s">
        <v>37</v>
      </c>
      <c r="D19" s="8" t="s">
        <v>39</v>
      </c>
      <c r="E19" s="10">
        <v>8</v>
      </c>
      <c r="F19" s="4">
        <v>2</v>
      </c>
      <c r="G19" s="4">
        <v>2</v>
      </c>
      <c r="H19" s="4">
        <v>1.5</v>
      </c>
      <c r="I19" s="10">
        <f t="shared" si="0"/>
        <v>16</v>
      </c>
      <c r="J19" s="10">
        <f t="shared" si="1"/>
        <v>12</v>
      </c>
      <c r="K19" s="10">
        <f t="shared" si="2"/>
        <v>4</v>
      </c>
    </row>
    <row r="20" spans="1:11" ht="26" customHeight="1">
      <c r="A20" s="5" t="s">
        <v>46</v>
      </c>
      <c r="B20" s="6" t="s">
        <v>47</v>
      </c>
      <c r="C20" s="5" t="s">
        <v>37</v>
      </c>
      <c r="D20" s="5" t="s">
        <v>40</v>
      </c>
      <c r="E20" s="7">
        <v>8</v>
      </c>
      <c r="F20" s="4">
        <v>2</v>
      </c>
      <c r="G20" s="4">
        <v>2</v>
      </c>
      <c r="H20" s="4">
        <v>2</v>
      </c>
      <c r="I20" s="7">
        <f t="shared" si="0"/>
        <v>16</v>
      </c>
      <c r="J20" s="7">
        <f t="shared" si="1"/>
        <v>16</v>
      </c>
      <c r="K20" s="7">
        <f t="shared" si="2"/>
        <v>0</v>
      </c>
    </row>
    <row r="21" spans="1:11" ht="26" customHeight="1">
      <c r="A21" s="8" t="s">
        <v>48</v>
      </c>
      <c r="B21" s="9" t="s">
        <v>47</v>
      </c>
      <c r="C21" s="8" t="s">
        <v>42</v>
      </c>
      <c r="D21" s="8" t="s">
        <v>38</v>
      </c>
      <c r="E21" s="10">
        <v>8</v>
      </c>
      <c r="F21" s="4">
        <v>1</v>
      </c>
      <c r="G21" s="4">
        <v>1</v>
      </c>
      <c r="H21" s="4">
        <v>1</v>
      </c>
      <c r="I21" s="10">
        <f t="shared" si="0"/>
        <v>8</v>
      </c>
      <c r="J21" s="10">
        <f t="shared" si="1"/>
        <v>8</v>
      </c>
      <c r="K21" s="10">
        <f t="shared" si="2"/>
        <v>0</v>
      </c>
    </row>
    <row r="22" spans="1:11" ht="26" customHeight="1">
      <c r="A22" s="5" t="s">
        <v>48</v>
      </c>
      <c r="B22" s="6" t="s">
        <v>47</v>
      </c>
      <c r="C22" s="5" t="s">
        <v>42</v>
      </c>
      <c r="D22" s="5" t="s">
        <v>39</v>
      </c>
      <c r="E22" s="7">
        <v>8</v>
      </c>
      <c r="F22" s="4">
        <v>2</v>
      </c>
      <c r="G22" s="4">
        <v>2</v>
      </c>
      <c r="H22" s="4">
        <v>2</v>
      </c>
      <c r="I22" s="7">
        <f t="shared" si="0"/>
        <v>16</v>
      </c>
      <c r="J22" s="7">
        <f t="shared" si="1"/>
        <v>16</v>
      </c>
      <c r="K22" s="7">
        <f t="shared" si="2"/>
        <v>0</v>
      </c>
    </row>
    <row r="23" spans="1:11" ht="26" customHeight="1">
      <c r="A23" s="8" t="s">
        <v>48</v>
      </c>
      <c r="B23" s="9" t="s">
        <v>47</v>
      </c>
      <c r="C23" s="8" t="s">
        <v>42</v>
      </c>
      <c r="D23" s="8" t="s">
        <v>40</v>
      </c>
      <c r="E23" s="10">
        <v>8</v>
      </c>
      <c r="F23" s="4">
        <v>2</v>
      </c>
      <c r="G23" s="4">
        <v>2</v>
      </c>
      <c r="H23" s="4">
        <v>2</v>
      </c>
      <c r="I23" s="10">
        <f t="shared" si="0"/>
        <v>16</v>
      </c>
      <c r="J23" s="10">
        <f t="shared" si="1"/>
        <v>16</v>
      </c>
      <c r="K23" s="10">
        <f t="shared" si="2"/>
        <v>0</v>
      </c>
    </row>
    <row r="24" spans="1:11" ht="26" customHeight="1">
      <c r="A24" s="5" t="s">
        <v>49</v>
      </c>
      <c r="B24" s="6" t="s">
        <v>50</v>
      </c>
      <c r="C24" s="5" t="s">
        <v>37</v>
      </c>
      <c r="D24" s="5" t="s">
        <v>38</v>
      </c>
      <c r="E24" s="7">
        <v>8</v>
      </c>
      <c r="F24" s="4">
        <v>1</v>
      </c>
      <c r="G24" s="4">
        <v>1</v>
      </c>
      <c r="H24" s="4">
        <v>1</v>
      </c>
      <c r="I24" s="7">
        <f t="shared" si="0"/>
        <v>8</v>
      </c>
      <c r="J24" s="7">
        <f t="shared" si="1"/>
        <v>8</v>
      </c>
      <c r="K24" s="7">
        <f t="shared" si="2"/>
        <v>0</v>
      </c>
    </row>
    <row r="25" spans="1:11" ht="26" customHeight="1">
      <c r="A25" s="8" t="s">
        <v>49</v>
      </c>
      <c r="B25" s="9" t="s">
        <v>50</v>
      </c>
      <c r="C25" s="8" t="s">
        <v>37</v>
      </c>
      <c r="D25" s="8" t="s">
        <v>39</v>
      </c>
      <c r="E25" s="10">
        <v>8</v>
      </c>
      <c r="F25" s="4">
        <v>2</v>
      </c>
      <c r="G25" s="4">
        <v>2</v>
      </c>
      <c r="H25" s="4">
        <v>2</v>
      </c>
      <c r="I25" s="10">
        <f t="shared" si="0"/>
        <v>16</v>
      </c>
      <c r="J25" s="10">
        <f t="shared" si="1"/>
        <v>16</v>
      </c>
      <c r="K25" s="10">
        <f t="shared" si="2"/>
        <v>0</v>
      </c>
    </row>
    <row r="26" spans="1:11" ht="26" customHeight="1">
      <c r="A26" s="5" t="s">
        <v>49</v>
      </c>
      <c r="B26" s="6" t="s">
        <v>50</v>
      </c>
      <c r="C26" s="5" t="s">
        <v>37</v>
      </c>
      <c r="D26" s="5" t="s">
        <v>40</v>
      </c>
      <c r="E26" s="7">
        <v>8</v>
      </c>
      <c r="F26" s="4">
        <v>2</v>
      </c>
      <c r="G26" s="4">
        <v>2</v>
      </c>
      <c r="H26" s="4">
        <v>2</v>
      </c>
      <c r="I26" s="7">
        <f t="shared" si="0"/>
        <v>16</v>
      </c>
      <c r="J26" s="7">
        <f t="shared" si="1"/>
        <v>16</v>
      </c>
      <c r="K26" s="7">
        <f t="shared" si="2"/>
        <v>0</v>
      </c>
    </row>
    <row r="27" spans="1:11" ht="26" customHeight="1">
      <c r="A27" s="8" t="s">
        <v>51</v>
      </c>
      <c r="B27" s="9" t="s">
        <v>50</v>
      </c>
      <c r="C27" s="8" t="s">
        <v>42</v>
      </c>
      <c r="D27" s="8" t="s">
        <v>38</v>
      </c>
      <c r="E27" s="10">
        <v>8</v>
      </c>
      <c r="F27" s="4">
        <v>1</v>
      </c>
      <c r="G27" s="4">
        <v>1</v>
      </c>
      <c r="H27" s="4">
        <v>1</v>
      </c>
      <c r="I27" s="10">
        <f t="shared" si="0"/>
        <v>8</v>
      </c>
      <c r="J27" s="10">
        <f t="shared" si="1"/>
        <v>8</v>
      </c>
      <c r="K27" s="10">
        <f t="shared" si="2"/>
        <v>0</v>
      </c>
    </row>
    <row r="28" spans="1:11" ht="26" customHeight="1">
      <c r="A28" s="5" t="s">
        <v>51</v>
      </c>
      <c r="B28" s="6" t="s">
        <v>50</v>
      </c>
      <c r="C28" s="5" t="s">
        <v>42</v>
      </c>
      <c r="D28" s="5" t="s">
        <v>39</v>
      </c>
      <c r="E28" s="7">
        <v>8</v>
      </c>
      <c r="F28" s="4">
        <v>2</v>
      </c>
      <c r="G28" s="4">
        <v>2</v>
      </c>
      <c r="H28" s="4">
        <v>2</v>
      </c>
      <c r="I28" s="7">
        <f t="shared" si="0"/>
        <v>16</v>
      </c>
      <c r="J28" s="7">
        <f t="shared" si="1"/>
        <v>16</v>
      </c>
      <c r="K28" s="7">
        <f t="shared" si="2"/>
        <v>0</v>
      </c>
    </row>
    <row r="29" spans="1:11" ht="26" customHeight="1">
      <c r="A29" s="8" t="s">
        <v>51</v>
      </c>
      <c r="B29" s="9" t="s">
        <v>50</v>
      </c>
      <c r="C29" s="8" t="s">
        <v>42</v>
      </c>
      <c r="D29" s="8" t="s">
        <v>40</v>
      </c>
      <c r="E29" s="10">
        <v>8</v>
      </c>
      <c r="F29" s="4">
        <v>2</v>
      </c>
      <c r="G29" s="4">
        <v>2</v>
      </c>
      <c r="H29" s="4">
        <v>2</v>
      </c>
      <c r="I29" s="10">
        <f t="shared" si="0"/>
        <v>16</v>
      </c>
      <c r="J29" s="10">
        <f t="shared" si="1"/>
        <v>16</v>
      </c>
      <c r="K29" s="10">
        <f t="shared" si="2"/>
        <v>0</v>
      </c>
    </row>
    <row r="30" spans="1:11" ht="26" customHeight="1">
      <c r="A30" s="5" t="s">
        <v>52</v>
      </c>
      <c r="B30" s="6" t="s">
        <v>53</v>
      </c>
      <c r="C30" s="5" t="s">
        <v>37</v>
      </c>
      <c r="D30" s="5" t="s">
        <v>38</v>
      </c>
      <c r="E30" s="7">
        <v>8</v>
      </c>
      <c r="F30" s="4">
        <v>1</v>
      </c>
      <c r="G30" s="4">
        <v>1</v>
      </c>
      <c r="H30" s="4">
        <v>1</v>
      </c>
      <c r="I30" s="7">
        <f t="shared" si="0"/>
        <v>8</v>
      </c>
      <c r="J30" s="7">
        <f t="shared" si="1"/>
        <v>8</v>
      </c>
      <c r="K30" s="7">
        <f t="shared" si="2"/>
        <v>0</v>
      </c>
    </row>
    <row r="31" spans="1:11" ht="26" customHeight="1">
      <c r="A31" s="8" t="s">
        <v>52</v>
      </c>
      <c r="B31" s="9" t="s">
        <v>53</v>
      </c>
      <c r="C31" s="8" t="s">
        <v>37</v>
      </c>
      <c r="D31" s="8" t="s">
        <v>39</v>
      </c>
      <c r="E31" s="10">
        <v>8</v>
      </c>
      <c r="F31" s="4">
        <v>2</v>
      </c>
      <c r="G31" s="4">
        <v>2</v>
      </c>
      <c r="H31" s="4">
        <v>2</v>
      </c>
      <c r="I31" s="10">
        <f t="shared" si="0"/>
        <v>16</v>
      </c>
      <c r="J31" s="10">
        <f t="shared" si="1"/>
        <v>16</v>
      </c>
      <c r="K31" s="10">
        <f t="shared" si="2"/>
        <v>0</v>
      </c>
    </row>
    <row r="32" spans="1:11" ht="26" customHeight="1">
      <c r="A32" s="5" t="s">
        <v>52</v>
      </c>
      <c r="B32" s="6" t="s">
        <v>53</v>
      </c>
      <c r="C32" s="5" t="s">
        <v>37</v>
      </c>
      <c r="D32" s="5" t="s">
        <v>40</v>
      </c>
      <c r="E32" s="7">
        <v>8</v>
      </c>
      <c r="F32" s="4">
        <v>2</v>
      </c>
      <c r="G32" s="4">
        <v>2</v>
      </c>
      <c r="H32" s="4">
        <v>2</v>
      </c>
      <c r="I32" s="7">
        <f t="shared" si="0"/>
        <v>16</v>
      </c>
      <c r="J32" s="7">
        <f t="shared" si="1"/>
        <v>16</v>
      </c>
      <c r="K32" s="7">
        <f t="shared" si="2"/>
        <v>0</v>
      </c>
    </row>
    <row r="33" spans="1:11" ht="26" customHeight="1">
      <c r="A33" s="8" t="s">
        <v>54</v>
      </c>
      <c r="B33" s="9" t="s">
        <v>53</v>
      </c>
      <c r="C33" s="8" t="s">
        <v>42</v>
      </c>
      <c r="D33" s="8" t="s">
        <v>38</v>
      </c>
      <c r="E33" s="10">
        <v>8</v>
      </c>
      <c r="F33" s="4">
        <v>1</v>
      </c>
      <c r="G33" s="4">
        <v>1</v>
      </c>
      <c r="H33" s="4">
        <v>1</v>
      </c>
      <c r="I33" s="10">
        <f t="shared" si="0"/>
        <v>8</v>
      </c>
      <c r="J33" s="10">
        <f t="shared" si="1"/>
        <v>8</v>
      </c>
      <c r="K33" s="10">
        <f t="shared" si="2"/>
        <v>0</v>
      </c>
    </row>
    <row r="34" spans="1:11" ht="26" customHeight="1">
      <c r="A34" s="5" t="s">
        <v>54</v>
      </c>
      <c r="B34" s="6" t="s">
        <v>53</v>
      </c>
      <c r="C34" s="5" t="s">
        <v>42</v>
      </c>
      <c r="D34" s="5" t="s">
        <v>39</v>
      </c>
      <c r="E34" s="7">
        <v>8</v>
      </c>
      <c r="F34" s="4">
        <v>2</v>
      </c>
      <c r="G34" s="4">
        <v>2</v>
      </c>
      <c r="H34" s="4">
        <v>2</v>
      </c>
      <c r="I34" s="7">
        <f t="shared" si="0"/>
        <v>16</v>
      </c>
      <c r="J34" s="7">
        <f t="shared" si="1"/>
        <v>16</v>
      </c>
      <c r="K34" s="7">
        <f t="shared" si="2"/>
        <v>0</v>
      </c>
    </row>
    <row r="35" spans="1:11" ht="26" customHeight="1">
      <c r="A35" s="8" t="s">
        <v>54</v>
      </c>
      <c r="B35" s="9" t="s">
        <v>53</v>
      </c>
      <c r="C35" s="8" t="s">
        <v>42</v>
      </c>
      <c r="D35" s="8" t="s">
        <v>40</v>
      </c>
      <c r="E35" s="10">
        <v>8</v>
      </c>
      <c r="F35" s="4">
        <v>2</v>
      </c>
      <c r="G35" s="4">
        <v>2</v>
      </c>
      <c r="H35" s="4">
        <v>1</v>
      </c>
      <c r="I35" s="10">
        <f t="shared" si="0"/>
        <v>16</v>
      </c>
      <c r="J35" s="10">
        <f t="shared" si="1"/>
        <v>8</v>
      </c>
      <c r="K35" s="10">
        <f t="shared" si="2"/>
        <v>8</v>
      </c>
    </row>
    <row r="36" spans="1:11" ht="26" customHeight="1">
      <c r="A36" s="5" t="s">
        <v>55</v>
      </c>
      <c r="B36" s="6" t="s">
        <v>56</v>
      </c>
      <c r="C36" s="5" t="s">
        <v>37</v>
      </c>
      <c r="D36" s="5" t="s">
        <v>38</v>
      </c>
      <c r="E36" s="7">
        <v>8</v>
      </c>
      <c r="F36" s="4">
        <v>1</v>
      </c>
      <c r="G36" s="4">
        <v>1</v>
      </c>
      <c r="H36" s="4">
        <v>1</v>
      </c>
      <c r="I36" s="7">
        <f t="shared" si="0"/>
        <v>8</v>
      </c>
      <c r="J36" s="7">
        <f t="shared" si="1"/>
        <v>8</v>
      </c>
      <c r="K36" s="7">
        <f t="shared" si="2"/>
        <v>0</v>
      </c>
    </row>
    <row r="37" spans="1:11" ht="26" customHeight="1">
      <c r="A37" s="8" t="s">
        <v>55</v>
      </c>
      <c r="B37" s="9" t="s">
        <v>56</v>
      </c>
      <c r="C37" s="8" t="s">
        <v>37</v>
      </c>
      <c r="D37" s="8" t="s">
        <v>39</v>
      </c>
      <c r="E37" s="10">
        <v>8</v>
      </c>
      <c r="F37" s="4">
        <v>2</v>
      </c>
      <c r="G37" s="4">
        <v>2</v>
      </c>
      <c r="H37" s="4">
        <v>2</v>
      </c>
      <c r="I37" s="10">
        <f t="shared" si="0"/>
        <v>16</v>
      </c>
      <c r="J37" s="10">
        <f t="shared" si="1"/>
        <v>16</v>
      </c>
      <c r="K37" s="10">
        <f t="shared" si="2"/>
        <v>0</v>
      </c>
    </row>
    <row r="38" spans="1:11" ht="26" customHeight="1">
      <c r="A38" s="5" t="s">
        <v>55</v>
      </c>
      <c r="B38" s="6" t="s">
        <v>56</v>
      </c>
      <c r="C38" s="5" t="s">
        <v>37</v>
      </c>
      <c r="D38" s="5" t="s">
        <v>40</v>
      </c>
      <c r="E38" s="7">
        <v>8</v>
      </c>
      <c r="F38" s="4">
        <v>2</v>
      </c>
      <c r="G38" s="4">
        <v>2</v>
      </c>
      <c r="H38" s="4">
        <v>2</v>
      </c>
      <c r="I38" s="7">
        <f t="shared" si="0"/>
        <v>16</v>
      </c>
      <c r="J38" s="7">
        <f t="shared" si="1"/>
        <v>16</v>
      </c>
      <c r="K38" s="7">
        <f t="shared" si="2"/>
        <v>0</v>
      </c>
    </row>
    <row r="39" spans="1:11" ht="26" customHeight="1">
      <c r="A39" s="8" t="s">
        <v>57</v>
      </c>
      <c r="B39" s="9" t="s">
        <v>56</v>
      </c>
      <c r="C39" s="8" t="s">
        <v>42</v>
      </c>
      <c r="D39" s="8" t="s">
        <v>38</v>
      </c>
      <c r="E39" s="10">
        <v>8</v>
      </c>
      <c r="F39" s="4">
        <v>1</v>
      </c>
      <c r="G39" s="4">
        <v>1</v>
      </c>
      <c r="H39" s="4">
        <v>1</v>
      </c>
      <c r="I39" s="10">
        <f t="shared" si="0"/>
        <v>8</v>
      </c>
      <c r="J39" s="10">
        <f t="shared" si="1"/>
        <v>8</v>
      </c>
      <c r="K39" s="10">
        <f t="shared" si="2"/>
        <v>0</v>
      </c>
    </row>
    <row r="40" spans="1:11" ht="26" customHeight="1">
      <c r="A40" s="5" t="s">
        <v>57</v>
      </c>
      <c r="B40" s="6" t="s">
        <v>56</v>
      </c>
      <c r="C40" s="5" t="s">
        <v>42</v>
      </c>
      <c r="D40" s="5" t="s">
        <v>39</v>
      </c>
      <c r="E40" s="7">
        <v>8</v>
      </c>
      <c r="F40" s="4">
        <v>2</v>
      </c>
      <c r="G40" s="4">
        <v>2</v>
      </c>
      <c r="H40" s="4">
        <v>2</v>
      </c>
      <c r="I40" s="7">
        <f t="shared" si="0"/>
        <v>16</v>
      </c>
      <c r="J40" s="7">
        <f t="shared" si="1"/>
        <v>16</v>
      </c>
      <c r="K40" s="7">
        <f t="shared" si="2"/>
        <v>0</v>
      </c>
    </row>
    <row r="41" spans="1:11" ht="26" customHeight="1">
      <c r="A41" s="8" t="s">
        <v>57</v>
      </c>
      <c r="B41" s="9" t="s">
        <v>56</v>
      </c>
      <c r="C41" s="8" t="s">
        <v>42</v>
      </c>
      <c r="D41" s="8" t="s">
        <v>40</v>
      </c>
      <c r="E41" s="10">
        <v>8</v>
      </c>
      <c r="F41" s="4">
        <v>2</v>
      </c>
      <c r="G41" s="4">
        <v>2</v>
      </c>
      <c r="H41" s="4">
        <v>2</v>
      </c>
      <c r="I41" s="10">
        <f t="shared" si="0"/>
        <v>16</v>
      </c>
      <c r="J41" s="10">
        <f t="shared" si="1"/>
        <v>16</v>
      </c>
      <c r="K41" s="10">
        <f t="shared" si="2"/>
        <v>0</v>
      </c>
    </row>
    <row r="42" spans="1:11" ht="26" customHeight="1">
      <c r="A42" s="5" t="s">
        <v>58</v>
      </c>
      <c r="B42" s="6" t="s">
        <v>59</v>
      </c>
      <c r="C42" s="5" t="s">
        <v>37</v>
      </c>
      <c r="D42" s="5" t="s">
        <v>38</v>
      </c>
      <c r="E42" s="7">
        <v>8</v>
      </c>
      <c r="F42" s="4">
        <v>1</v>
      </c>
      <c r="G42" s="4">
        <v>1</v>
      </c>
      <c r="H42" s="4">
        <v>0.5</v>
      </c>
      <c r="I42" s="7">
        <f t="shared" si="0"/>
        <v>8</v>
      </c>
      <c r="J42" s="7">
        <f t="shared" si="1"/>
        <v>4</v>
      </c>
      <c r="K42" s="7">
        <f t="shared" si="2"/>
        <v>4</v>
      </c>
    </row>
    <row r="43" spans="1:11" ht="26" customHeight="1">
      <c r="A43" s="8" t="s">
        <v>58</v>
      </c>
      <c r="B43" s="9" t="s">
        <v>59</v>
      </c>
      <c r="C43" s="8" t="s">
        <v>37</v>
      </c>
      <c r="D43" s="8" t="s">
        <v>39</v>
      </c>
      <c r="E43" s="10">
        <v>8</v>
      </c>
      <c r="F43" s="4">
        <v>2</v>
      </c>
      <c r="G43" s="4">
        <v>2</v>
      </c>
      <c r="H43" s="4">
        <v>2</v>
      </c>
      <c r="I43" s="10">
        <f t="shared" si="0"/>
        <v>16</v>
      </c>
      <c r="J43" s="10">
        <f t="shared" si="1"/>
        <v>16</v>
      </c>
      <c r="K43" s="10">
        <f t="shared" si="2"/>
        <v>0</v>
      </c>
    </row>
    <row r="44" spans="1:11" ht="26" customHeight="1">
      <c r="A44" s="5" t="s">
        <v>58</v>
      </c>
      <c r="B44" s="6" t="s">
        <v>59</v>
      </c>
      <c r="C44" s="5" t="s">
        <v>37</v>
      </c>
      <c r="D44" s="5" t="s">
        <v>40</v>
      </c>
      <c r="E44" s="7">
        <v>8</v>
      </c>
      <c r="F44" s="4">
        <v>2</v>
      </c>
      <c r="G44" s="4">
        <v>2</v>
      </c>
      <c r="H44" s="4">
        <v>2</v>
      </c>
      <c r="I44" s="7">
        <f t="shared" si="0"/>
        <v>16</v>
      </c>
      <c r="J44" s="7">
        <f t="shared" si="1"/>
        <v>16</v>
      </c>
      <c r="K44" s="7">
        <f t="shared" si="2"/>
        <v>0</v>
      </c>
    </row>
    <row r="45" spans="1:11" ht="26" customHeight="1">
      <c r="A45" s="8" t="s">
        <v>60</v>
      </c>
      <c r="B45" s="9" t="s">
        <v>59</v>
      </c>
      <c r="C45" s="8" t="s">
        <v>42</v>
      </c>
      <c r="D45" s="8" t="s">
        <v>38</v>
      </c>
      <c r="E45" s="10">
        <v>8</v>
      </c>
      <c r="F45" s="4">
        <v>1</v>
      </c>
      <c r="G45" s="4">
        <v>1</v>
      </c>
      <c r="H45" s="4">
        <v>1</v>
      </c>
      <c r="I45" s="10">
        <f t="shared" si="0"/>
        <v>8</v>
      </c>
      <c r="J45" s="10">
        <f t="shared" si="1"/>
        <v>8</v>
      </c>
      <c r="K45" s="10">
        <f t="shared" si="2"/>
        <v>0</v>
      </c>
    </row>
    <row r="46" spans="1:11" ht="26" customHeight="1">
      <c r="A46" s="5" t="s">
        <v>60</v>
      </c>
      <c r="B46" s="6" t="s">
        <v>59</v>
      </c>
      <c r="C46" s="5" t="s">
        <v>42</v>
      </c>
      <c r="D46" s="5" t="s">
        <v>39</v>
      </c>
      <c r="E46" s="7">
        <v>8</v>
      </c>
      <c r="F46" s="4">
        <v>2</v>
      </c>
      <c r="G46" s="4">
        <v>2</v>
      </c>
      <c r="H46" s="4">
        <v>2</v>
      </c>
      <c r="I46" s="7">
        <f t="shared" si="0"/>
        <v>16</v>
      </c>
      <c r="J46" s="7">
        <f t="shared" si="1"/>
        <v>16</v>
      </c>
      <c r="K46" s="7">
        <f t="shared" si="2"/>
        <v>0</v>
      </c>
    </row>
    <row r="47" spans="1:11" ht="26" customHeight="1">
      <c r="A47" s="8" t="s">
        <v>60</v>
      </c>
      <c r="B47" s="9" t="s">
        <v>59</v>
      </c>
      <c r="C47" s="8" t="s">
        <v>42</v>
      </c>
      <c r="D47" s="8" t="s">
        <v>40</v>
      </c>
      <c r="E47" s="10">
        <v>8</v>
      </c>
      <c r="F47" s="4">
        <v>2</v>
      </c>
      <c r="G47" s="4">
        <v>2</v>
      </c>
      <c r="H47" s="4">
        <v>2</v>
      </c>
      <c r="I47" s="10">
        <f t="shared" si="0"/>
        <v>16</v>
      </c>
      <c r="J47" s="10">
        <f t="shared" si="1"/>
        <v>16</v>
      </c>
      <c r="K47" s="10">
        <f t="shared" si="2"/>
        <v>0</v>
      </c>
    </row>
  </sheetData>
  <conditionalFormatting sqref="K6:K47">
    <cfRule type="cellIs" dxfId="1" priority="1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19"/>
  <sheetViews>
    <sheetView showGridLines="0" workbookViewId="0">
      <pane ySplit="5" topLeftCell="A6" activePane="bottomLeft" state="frozen"/>
      <selection pane="bottomLeft"/>
    </sheetView>
  </sheetViews>
  <sheetFormatPr baseColWidth="10" defaultColWidth="8.83203125" defaultRowHeight="14"/>
  <cols>
    <col min="1" max="1" width="13" customWidth="1"/>
    <col min="2" max="2" width="15" customWidth="1"/>
    <col min="3" max="3" width="13" customWidth="1"/>
    <col min="4" max="4" width="20" customWidth="1"/>
    <col min="5" max="5" width="21" customWidth="1"/>
    <col min="6" max="7" width="16" customWidth="1"/>
    <col min="8" max="8" width="18" customWidth="1"/>
    <col min="9" max="9" width="20" customWidth="1"/>
    <col min="10" max="10" width="16" customWidth="1"/>
    <col min="11" max="11" width="20" customWidth="1"/>
    <col min="12" max="12" width="18" customWidth="1"/>
    <col min="13" max="13" width="17" customWidth="1"/>
  </cols>
  <sheetData>
    <row r="2" spans="1:13" ht="20">
      <c r="A2" s="1" t="s">
        <v>61</v>
      </c>
    </row>
    <row r="5" spans="1:13" ht="42" customHeight="1">
      <c r="A5" s="2" t="s">
        <v>24</v>
      </c>
      <c r="B5" s="2" t="s">
        <v>25</v>
      </c>
      <c r="C5" s="2" t="s">
        <v>26</v>
      </c>
      <c r="D5" s="2" t="s">
        <v>62</v>
      </c>
      <c r="E5" s="2" t="s">
        <v>63</v>
      </c>
      <c r="F5" s="2" t="s">
        <v>64</v>
      </c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70</v>
      </c>
      <c r="M5" s="2" t="s">
        <v>71</v>
      </c>
    </row>
    <row r="6" spans="1:13" ht="26" customHeight="1">
      <c r="A6" s="5" t="s">
        <v>35</v>
      </c>
      <c r="B6" s="6" t="s">
        <v>36</v>
      </c>
      <c r="C6" s="5" t="s">
        <v>37</v>
      </c>
      <c r="D6" s="11">
        <v>18000</v>
      </c>
      <c r="E6" s="11">
        <v>17500</v>
      </c>
      <c r="F6" s="11">
        <v>9900</v>
      </c>
      <c r="G6" s="11">
        <v>7600</v>
      </c>
      <c r="H6" s="11">
        <v>300000</v>
      </c>
      <c r="I6" s="11">
        <v>390</v>
      </c>
      <c r="J6" s="7">
        <v>2.1</v>
      </c>
      <c r="K6" s="11">
        <v>2</v>
      </c>
      <c r="L6" s="11">
        <f t="shared" ref="L6:L19" si="0">E6-D6</f>
        <v>-500</v>
      </c>
      <c r="M6" s="12">
        <f t="shared" ref="M6:M19" si="1">IF(D6=0,"n.a.",L6/D6)</f>
        <v>-2.7777777777777776E-2</v>
      </c>
    </row>
    <row r="7" spans="1:13" ht="26" customHeight="1">
      <c r="A7" s="8" t="s">
        <v>41</v>
      </c>
      <c r="B7" s="9" t="s">
        <v>36</v>
      </c>
      <c r="C7" s="8" t="s">
        <v>42</v>
      </c>
      <c r="D7" s="13">
        <v>20200</v>
      </c>
      <c r="E7" s="13">
        <v>19700</v>
      </c>
      <c r="F7" s="13">
        <v>10800</v>
      </c>
      <c r="G7" s="13">
        <v>8900</v>
      </c>
      <c r="H7" s="13">
        <v>318000</v>
      </c>
      <c r="I7" s="13">
        <v>430</v>
      </c>
      <c r="J7" s="10">
        <v>2.6</v>
      </c>
      <c r="K7" s="13">
        <v>2</v>
      </c>
      <c r="L7" s="13">
        <f t="shared" si="0"/>
        <v>-500</v>
      </c>
      <c r="M7" s="14">
        <f t="shared" si="1"/>
        <v>-2.4752475247524754E-2</v>
      </c>
    </row>
    <row r="8" spans="1:13" ht="26" customHeight="1">
      <c r="A8" s="5" t="s">
        <v>43</v>
      </c>
      <c r="B8" s="6" t="s">
        <v>44</v>
      </c>
      <c r="C8" s="5" t="s">
        <v>37</v>
      </c>
      <c r="D8" s="11">
        <v>18700</v>
      </c>
      <c r="E8" s="11">
        <v>19600</v>
      </c>
      <c r="F8" s="11">
        <v>10260</v>
      </c>
      <c r="G8" s="11">
        <v>9340</v>
      </c>
      <c r="H8" s="11">
        <v>311000</v>
      </c>
      <c r="I8" s="11">
        <v>402</v>
      </c>
      <c r="J8" s="7">
        <v>2.1</v>
      </c>
      <c r="K8" s="11">
        <v>3</v>
      </c>
      <c r="L8" s="11">
        <f t="shared" si="0"/>
        <v>900</v>
      </c>
      <c r="M8" s="12">
        <f t="shared" si="1"/>
        <v>4.8128342245989303E-2</v>
      </c>
    </row>
    <row r="9" spans="1:13" ht="26" customHeight="1">
      <c r="A9" s="8" t="s">
        <v>45</v>
      </c>
      <c r="B9" s="9" t="s">
        <v>44</v>
      </c>
      <c r="C9" s="8" t="s">
        <v>42</v>
      </c>
      <c r="D9" s="13">
        <v>20900</v>
      </c>
      <c r="E9" s="13">
        <v>21800</v>
      </c>
      <c r="F9" s="13">
        <v>11160</v>
      </c>
      <c r="G9" s="13">
        <v>10640</v>
      </c>
      <c r="H9" s="13">
        <v>329000</v>
      </c>
      <c r="I9" s="13">
        <v>442</v>
      </c>
      <c r="J9" s="10">
        <v>2.6</v>
      </c>
      <c r="K9" s="13">
        <v>3</v>
      </c>
      <c r="L9" s="13">
        <f t="shared" si="0"/>
        <v>900</v>
      </c>
      <c r="M9" s="14">
        <f t="shared" si="1"/>
        <v>4.3062200956937802E-2</v>
      </c>
    </row>
    <row r="10" spans="1:13" ht="26" customHeight="1">
      <c r="A10" s="5" t="s">
        <v>46</v>
      </c>
      <c r="B10" s="6" t="s">
        <v>47</v>
      </c>
      <c r="C10" s="5" t="s">
        <v>37</v>
      </c>
      <c r="D10" s="11">
        <v>19400</v>
      </c>
      <c r="E10" s="11">
        <v>15200</v>
      </c>
      <c r="F10" s="11">
        <v>10620</v>
      </c>
      <c r="G10" s="11">
        <v>4580</v>
      </c>
      <c r="H10" s="11">
        <v>322000</v>
      </c>
      <c r="I10" s="11">
        <v>414</v>
      </c>
      <c r="J10" s="7">
        <v>6.8</v>
      </c>
      <c r="K10" s="11">
        <v>4</v>
      </c>
      <c r="L10" s="11">
        <f t="shared" si="0"/>
        <v>-4200</v>
      </c>
      <c r="M10" s="12">
        <f t="shared" si="1"/>
        <v>-0.21649484536082475</v>
      </c>
    </row>
    <row r="11" spans="1:13" ht="26" customHeight="1">
      <c r="A11" s="8" t="s">
        <v>48</v>
      </c>
      <c r="B11" s="9" t="s">
        <v>47</v>
      </c>
      <c r="C11" s="8" t="s">
        <v>42</v>
      </c>
      <c r="D11" s="13">
        <v>21600</v>
      </c>
      <c r="E11" s="13">
        <v>21100</v>
      </c>
      <c r="F11" s="13">
        <v>11520</v>
      </c>
      <c r="G11" s="13">
        <v>9580</v>
      </c>
      <c r="H11" s="13">
        <v>340000</v>
      </c>
      <c r="I11" s="13">
        <v>454</v>
      </c>
      <c r="J11" s="10">
        <v>2.6</v>
      </c>
      <c r="K11" s="13">
        <v>4</v>
      </c>
      <c r="L11" s="13">
        <f t="shared" si="0"/>
        <v>-500</v>
      </c>
      <c r="M11" s="14">
        <f t="shared" si="1"/>
        <v>-2.3148148148148147E-2</v>
      </c>
    </row>
    <row r="12" spans="1:13" ht="26" customHeight="1">
      <c r="A12" s="5" t="s">
        <v>49</v>
      </c>
      <c r="B12" s="6" t="s">
        <v>50</v>
      </c>
      <c r="C12" s="5" t="s">
        <v>37</v>
      </c>
      <c r="D12" s="11">
        <v>20100</v>
      </c>
      <c r="E12" s="11">
        <v>21000</v>
      </c>
      <c r="F12" s="11">
        <v>10980</v>
      </c>
      <c r="G12" s="11">
        <v>10020</v>
      </c>
      <c r="H12" s="11">
        <v>333000</v>
      </c>
      <c r="I12" s="11">
        <v>426</v>
      </c>
      <c r="J12" s="7">
        <v>2.1</v>
      </c>
      <c r="K12" s="11">
        <v>2</v>
      </c>
      <c r="L12" s="11">
        <f t="shared" si="0"/>
        <v>900</v>
      </c>
      <c r="M12" s="12">
        <f t="shared" si="1"/>
        <v>4.4776119402985072E-2</v>
      </c>
    </row>
    <row r="13" spans="1:13" ht="26" customHeight="1">
      <c r="A13" s="8" t="s">
        <v>51</v>
      </c>
      <c r="B13" s="9" t="s">
        <v>50</v>
      </c>
      <c r="C13" s="8" t="s">
        <v>42</v>
      </c>
      <c r="D13" s="13">
        <v>22300</v>
      </c>
      <c r="E13" s="13">
        <v>23200</v>
      </c>
      <c r="F13" s="13">
        <v>11880</v>
      </c>
      <c r="G13" s="13">
        <v>11320</v>
      </c>
      <c r="H13" s="13">
        <v>351000</v>
      </c>
      <c r="I13" s="13">
        <v>466</v>
      </c>
      <c r="J13" s="10">
        <v>2.6</v>
      </c>
      <c r="K13" s="13">
        <v>2</v>
      </c>
      <c r="L13" s="13">
        <f t="shared" si="0"/>
        <v>900</v>
      </c>
      <c r="M13" s="14">
        <f t="shared" si="1"/>
        <v>4.0358744394618833E-2</v>
      </c>
    </row>
    <row r="14" spans="1:13" ht="26" customHeight="1">
      <c r="A14" s="5" t="s">
        <v>52</v>
      </c>
      <c r="B14" s="6" t="s">
        <v>53</v>
      </c>
      <c r="C14" s="5" t="s">
        <v>37</v>
      </c>
      <c r="D14" s="11">
        <v>20800</v>
      </c>
      <c r="E14" s="11">
        <v>20300</v>
      </c>
      <c r="F14" s="11">
        <v>11340</v>
      </c>
      <c r="G14" s="11">
        <v>8960</v>
      </c>
      <c r="H14" s="11">
        <v>344000</v>
      </c>
      <c r="I14" s="11">
        <v>438</v>
      </c>
      <c r="J14" s="7">
        <v>2.1</v>
      </c>
      <c r="K14" s="11">
        <v>3</v>
      </c>
      <c r="L14" s="11">
        <f t="shared" si="0"/>
        <v>-500</v>
      </c>
      <c r="M14" s="12">
        <f t="shared" si="1"/>
        <v>-2.403846153846154E-2</v>
      </c>
    </row>
    <row r="15" spans="1:13" ht="26" customHeight="1">
      <c r="A15" s="8" t="s">
        <v>54</v>
      </c>
      <c r="B15" s="9" t="s">
        <v>53</v>
      </c>
      <c r="C15" s="8" t="s">
        <v>42</v>
      </c>
      <c r="D15" s="13">
        <v>23000</v>
      </c>
      <c r="E15" s="13">
        <v>17000</v>
      </c>
      <c r="F15" s="13">
        <v>12240</v>
      </c>
      <c r="G15" s="13">
        <v>4760</v>
      </c>
      <c r="H15" s="13">
        <v>362000</v>
      </c>
      <c r="I15" s="13">
        <v>478</v>
      </c>
      <c r="J15" s="10">
        <v>7.4</v>
      </c>
      <c r="K15" s="13">
        <v>3</v>
      </c>
      <c r="L15" s="13">
        <f t="shared" si="0"/>
        <v>-6000</v>
      </c>
      <c r="M15" s="14">
        <f t="shared" si="1"/>
        <v>-0.2608695652173913</v>
      </c>
    </row>
    <row r="16" spans="1:13" ht="26" customHeight="1">
      <c r="A16" s="5" t="s">
        <v>55</v>
      </c>
      <c r="B16" s="6" t="s">
        <v>56</v>
      </c>
      <c r="C16" s="5" t="s">
        <v>37</v>
      </c>
      <c r="D16" s="11">
        <v>21500</v>
      </c>
      <c r="E16" s="11">
        <v>22400</v>
      </c>
      <c r="F16" s="11">
        <v>11700</v>
      </c>
      <c r="G16" s="11">
        <v>10700</v>
      </c>
      <c r="H16" s="11">
        <v>355000</v>
      </c>
      <c r="I16" s="11">
        <v>450</v>
      </c>
      <c r="J16" s="7">
        <v>2.1</v>
      </c>
      <c r="K16" s="11">
        <v>4</v>
      </c>
      <c r="L16" s="11">
        <f t="shared" si="0"/>
        <v>900</v>
      </c>
      <c r="M16" s="12">
        <f t="shared" si="1"/>
        <v>4.1860465116279069E-2</v>
      </c>
    </row>
    <row r="17" spans="1:13" ht="26" customHeight="1">
      <c r="A17" s="8" t="s">
        <v>57</v>
      </c>
      <c r="B17" s="9" t="s">
        <v>56</v>
      </c>
      <c r="C17" s="8" t="s">
        <v>42</v>
      </c>
      <c r="D17" s="13">
        <v>23700</v>
      </c>
      <c r="E17" s="13">
        <v>24600</v>
      </c>
      <c r="F17" s="13">
        <v>12600</v>
      </c>
      <c r="G17" s="13">
        <v>12000</v>
      </c>
      <c r="H17" s="13">
        <v>373000</v>
      </c>
      <c r="I17" s="13">
        <v>490</v>
      </c>
      <c r="J17" s="10">
        <v>2.6</v>
      </c>
      <c r="K17" s="13"/>
      <c r="L17" s="13">
        <f t="shared" si="0"/>
        <v>900</v>
      </c>
      <c r="M17" s="14">
        <f t="shared" si="1"/>
        <v>3.7974683544303799E-2</v>
      </c>
    </row>
    <row r="18" spans="1:13" ht="26" customHeight="1">
      <c r="A18" s="5" t="s">
        <v>58</v>
      </c>
      <c r="B18" s="6" t="s">
        <v>59</v>
      </c>
      <c r="C18" s="5" t="s">
        <v>37</v>
      </c>
      <c r="D18" s="11">
        <v>22200</v>
      </c>
      <c r="E18" s="11">
        <v>21700</v>
      </c>
      <c r="F18" s="11">
        <v>12060</v>
      </c>
      <c r="G18" s="11">
        <v>9640</v>
      </c>
      <c r="H18" s="11">
        <v>366000</v>
      </c>
      <c r="I18" s="11">
        <v>462</v>
      </c>
      <c r="J18" s="7">
        <v>2.1</v>
      </c>
      <c r="K18" s="11">
        <v>2</v>
      </c>
      <c r="L18" s="11">
        <f t="shared" si="0"/>
        <v>-500</v>
      </c>
      <c r="M18" s="12">
        <f t="shared" si="1"/>
        <v>-2.2522522522522521E-2</v>
      </c>
    </row>
    <row r="19" spans="1:13" ht="26" customHeight="1">
      <c r="A19" s="8" t="s">
        <v>60</v>
      </c>
      <c r="B19" s="9" t="s">
        <v>59</v>
      </c>
      <c r="C19" s="8" t="s">
        <v>42</v>
      </c>
      <c r="D19" s="13">
        <v>24400</v>
      </c>
      <c r="E19" s="13">
        <v>23900</v>
      </c>
      <c r="F19" s="13">
        <v>12960</v>
      </c>
      <c r="G19" s="13">
        <v>10940</v>
      </c>
      <c r="H19" s="13">
        <v>384000</v>
      </c>
      <c r="I19" s="13">
        <v>502</v>
      </c>
      <c r="J19" s="10">
        <v>2.6</v>
      </c>
      <c r="K19" s="13">
        <v>2</v>
      </c>
      <c r="L19" s="13">
        <f t="shared" si="0"/>
        <v>-500</v>
      </c>
      <c r="M19" s="14">
        <f t="shared" si="1"/>
        <v>-2.0491803278688523E-2</v>
      </c>
    </row>
  </sheetData>
  <conditionalFormatting sqref="L6:L19">
    <cfRule type="cellIs" dxfId="0" priority="1" operator="less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10"/>
  <sheetViews>
    <sheetView showGridLines="0" zoomScale="85" workbookViewId="0">
      <pane ySplit="5" topLeftCell="A6" activePane="bottomLeft" state="frozen"/>
      <selection pane="bottomLeft"/>
    </sheetView>
  </sheetViews>
  <sheetFormatPr baseColWidth="10" defaultColWidth="8.83203125" defaultRowHeight="14"/>
  <cols>
    <col min="1" max="1" width="15" customWidth="1"/>
    <col min="2" max="2" width="13" customWidth="1"/>
    <col min="3" max="3" width="18" customWidth="1"/>
    <col min="4" max="4" width="16" customWidth="1"/>
    <col min="5" max="5" width="26" customWidth="1"/>
    <col min="6" max="6" width="85" customWidth="1"/>
    <col min="7" max="7" width="18" customWidth="1"/>
    <col min="8" max="8" width="22" customWidth="1"/>
  </cols>
  <sheetData>
    <row r="2" spans="1:8" ht="20">
      <c r="A2" s="1" t="s">
        <v>72</v>
      </c>
    </row>
    <row r="5" spans="1:8" ht="42" customHeight="1">
      <c r="A5" s="2" t="s">
        <v>73</v>
      </c>
      <c r="B5" s="2" t="s">
        <v>24</v>
      </c>
      <c r="C5" s="2" t="s">
        <v>74</v>
      </c>
      <c r="D5" s="2" t="s">
        <v>27</v>
      </c>
      <c r="E5" s="2" t="s">
        <v>75</v>
      </c>
      <c r="F5" s="2" t="s">
        <v>2</v>
      </c>
      <c r="G5" s="2" t="s">
        <v>76</v>
      </c>
      <c r="H5" s="2" t="s">
        <v>77</v>
      </c>
    </row>
    <row r="6" spans="1:8" ht="42" customHeight="1">
      <c r="A6" s="5" t="s">
        <v>78</v>
      </c>
      <c r="B6" s="5" t="s">
        <v>46</v>
      </c>
      <c r="C6" s="5" t="s">
        <v>79</v>
      </c>
      <c r="D6" s="5" t="s">
        <v>39</v>
      </c>
      <c r="E6" s="5" t="s">
        <v>80</v>
      </c>
      <c r="F6" s="16" t="s">
        <v>81</v>
      </c>
      <c r="G6" s="5" t="s">
        <v>82</v>
      </c>
      <c r="H6" s="5" t="s">
        <v>83</v>
      </c>
    </row>
    <row r="7" spans="1:8" ht="42" customHeight="1">
      <c r="A7" s="8" t="s">
        <v>84</v>
      </c>
      <c r="B7" s="8" t="s">
        <v>54</v>
      </c>
      <c r="C7" s="8" t="s">
        <v>85</v>
      </c>
      <c r="D7" s="8" t="s">
        <v>40</v>
      </c>
      <c r="E7" s="8" t="s">
        <v>80</v>
      </c>
      <c r="F7" s="17" t="s">
        <v>86</v>
      </c>
      <c r="G7" s="8" t="s">
        <v>87</v>
      </c>
      <c r="H7" s="8" t="s">
        <v>88</v>
      </c>
    </row>
    <row r="8" spans="1:8" ht="42" customHeight="1">
      <c r="A8" s="5" t="s">
        <v>89</v>
      </c>
      <c r="B8" s="5" t="s">
        <v>54</v>
      </c>
      <c r="C8" s="5" t="s">
        <v>90</v>
      </c>
      <c r="D8" s="5" t="s">
        <v>40</v>
      </c>
      <c r="E8" s="5" t="s">
        <v>91</v>
      </c>
      <c r="F8" s="16" t="s">
        <v>92</v>
      </c>
      <c r="G8" s="5" t="s">
        <v>82</v>
      </c>
      <c r="H8" s="5" t="s">
        <v>93</v>
      </c>
    </row>
    <row r="9" spans="1:8" ht="42" customHeight="1">
      <c r="A9" s="8" t="s">
        <v>94</v>
      </c>
      <c r="B9" s="8" t="s">
        <v>57</v>
      </c>
      <c r="C9" s="8" t="s">
        <v>85</v>
      </c>
      <c r="D9" s="8" t="s">
        <v>39</v>
      </c>
      <c r="E9" s="8" t="s">
        <v>95</v>
      </c>
      <c r="F9" s="17" t="s">
        <v>96</v>
      </c>
      <c r="G9" s="8" t="s">
        <v>97</v>
      </c>
      <c r="H9" s="8" t="s">
        <v>83</v>
      </c>
    </row>
    <row r="10" spans="1:8" ht="42" customHeight="1">
      <c r="A10" s="5" t="s">
        <v>98</v>
      </c>
      <c r="B10" s="5" t="s">
        <v>58</v>
      </c>
      <c r="C10" s="5" t="s">
        <v>99</v>
      </c>
      <c r="D10" s="5" t="s">
        <v>38</v>
      </c>
      <c r="E10" s="5" t="s">
        <v>100</v>
      </c>
      <c r="F10" s="16" t="s">
        <v>101</v>
      </c>
      <c r="G10" s="5" t="s">
        <v>82</v>
      </c>
      <c r="H10" s="5" t="s">
        <v>88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17"/>
  <sheetViews>
    <sheetView showGridLines="0" tabSelected="1" zoomScale="162" workbookViewId="0">
      <pane ySplit="5" topLeftCell="A13" activePane="bottomLeft" state="frozen"/>
      <selection pane="bottomLeft"/>
    </sheetView>
  </sheetViews>
  <sheetFormatPr baseColWidth="10" defaultColWidth="8.83203125" defaultRowHeight="14"/>
  <cols>
    <col min="1" max="1" width="28" customWidth="1"/>
    <col min="2" max="2" width="115" customWidth="1"/>
  </cols>
  <sheetData>
    <row r="2" spans="1:2" ht="20">
      <c r="A2" s="1" t="s">
        <v>102</v>
      </c>
    </row>
    <row r="5" spans="1:2" ht="42" customHeight="1">
      <c r="A5" s="2" t="s">
        <v>103</v>
      </c>
      <c r="B5" s="2" t="s">
        <v>104</v>
      </c>
    </row>
    <row r="6" spans="1:2" ht="42" customHeight="1">
      <c r="A6" s="3" t="s">
        <v>105</v>
      </c>
      <c r="B6" s="15" t="s">
        <v>106</v>
      </c>
    </row>
    <row r="7" spans="1:2" ht="42" customHeight="1">
      <c r="A7" s="3" t="s">
        <v>107</v>
      </c>
      <c r="B7" s="15">
        <f>SUM(Směny!K6:K47)</f>
        <v>16</v>
      </c>
    </row>
    <row r="8" spans="1:2" ht="42" customHeight="1">
      <c r="A8" s="3" t="s">
        <v>62</v>
      </c>
      <c r="B8" s="15">
        <f>SUM(Obchod!D6:D19)</f>
        <v>296800</v>
      </c>
    </row>
    <row r="9" spans="1:2" ht="42" customHeight="1">
      <c r="A9" s="3" t="s">
        <v>108</v>
      </c>
      <c r="B9" s="15">
        <f>SUM(Obchod!E6:E19)</f>
        <v>289000</v>
      </c>
    </row>
    <row r="10" spans="1:2" ht="42" customHeight="1">
      <c r="A10" s="3" t="s">
        <v>70</v>
      </c>
      <c r="B10" s="15">
        <f>B9-B8</f>
        <v>-7800</v>
      </c>
    </row>
    <row r="11" spans="1:2" ht="42" customHeight="1">
      <c r="A11" s="3" t="s">
        <v>71</v>
      </c>
      <c r="B11" s="18">
        <f>B10/B8</f>
        <v>-2.6280323450134771E-2</v>
      </c>
    </row>
    <row r="12" spans="1:2" ht="42" customHeight="1">
      <c r="A12" s="3" t="s">
        <v>109</v>
      </c>
      <c r="B12" s="19">
        <f>SUMPRODUCT(Obchod!I6:I19,Obchod!J6:J19)/SUM(Obchod!I6:I19)</f>
        <v>3.0402946828955799</v>
      </c>
    </row>
    <row r="13" spans="1:2" ht="42" customHeight="1">
      <c r="A13" s="3" t="s">
        <v>110</v>
      </c>
      <c r="B13" s="15" t="s">
        <v>111</v>
      </c>
    </row>
    <row r="14" spans="1:2" ht="42" customHeight="1">
      <c r="A14" s="3" t="s">
        <v>95</v>
      </c>
      <c r="B14" s="15" t="s">
        <v>112</v>
      </c>
    </row>
    <row r="15" spans="1:2" ht="42" customHeight="1">
      <c r="A15" s="3" t="s">
        <v>113</v>
      </c>
      <c r="B15" s="15" t="s">
        <v>114</v>
      </c>
    </row>
    <row r="16" spans="1:2" ht="42" customHeight="1">
      <c r="A16" s="3" t="s">
        <v>115</v>
      </c>
      <c r="B16" s="15" t="s">
        <v>116</v>
      </c>
    </row>
    <row r="17" spans="1:2" ht="42" customHeight="1">
      <c r="A17" s="3" t="s">
        <v>117</v>
      </c>
      <c r="B17" s="1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Zadání</vt:lpstr>
      <vt:lpstr>Směny</vt:lpstr>
      <vt:lpstr>Obchod</vt:lpstr>
      <vt:lpstr>Události</vt:lpstr>
      <vt:lpstr>Pro lektora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Míček</cp:lastModifiedBy>
  <dcterms:created xsi:type="dcterms:W3CDTF">2026-10-05T22:07:16Z</dcterms:created>
  <dcterms:modified xsi:type="dcterms:W3CDTF">2026-10-05T22:07:37Z</dcterms:modified>
</cp:coreProperties>
</file>